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uk\vid121Аk1\"/>
    </mc:Choice>
  </mc:AlternateContent>
  <xr:revisionPtr revIDLastSave="0" documentId="13_ncr:1_{54927DCD-0543-47BE-B118-A11C52C6C1C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5" i="1" l="1"/>
  <c r="D131" i="1"/>
  <c r="D122" i="1"/>
  <c r="D125" i="1" s="1"/>
  <c r="D121" i="1"/>
  <c r="D124" i="1" s="1"/>
  <c r="D120" i="1"/>
  <c r="D123" i="1" s="1"/>
  <c r="D119" i="1"/>
  <c r="D117" i="1"/>
  <c r="D113" i="1"/>
  <c r="D112" i="1"/>
  <c r="D111" i="1"/>
  <c r="D107" i="1"/>
  <c r="D103" i="1"/>
  <c r="D102" i="1"/>
  <c r="D101" i="1"/>
  <c r="D93" i="1"/>
  <c r="D92" i="1"/>
  <c r="D91" i="1"/>
  <c r="D87" i="1"/>
  <c r="D83" i="1"/>
  <c r="D84" i="1" s="1"/>
  <c r="D82" i="1"/>
  <c r="D81" i="1"/>
  <c r="D77" i="1"/>
  <c r="D72" i="1"/>
  <c r="D65" i="1"/>
  <c r="D21" i="1"/>
  <c r="D15" i="1"/>
  <c r="D12" i="1"/>
  <c r="D10" i="1"/>
  <c r="D97" i="1" l="1"/>
</calcChain>
</file>

<file path=xl/sharedStrings.xml><?xml version="1.0" encoding="utf-8"?>
<sst xmlns="http://schemas.openxmlformats.org/spreadsheetml/2006/main" count="401" uniqueCount="222">
  <si>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</si>
  <si>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</si>
  <si>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</si>
  <si>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</si>
  <si>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</si>
  <si>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</si>
  <si>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</si>
  <si>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</si>
  <si>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</si>
  <si>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</si>
  <si>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</si>
  <si>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</si>
  <si>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</si>
  <si>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</si>
  <si>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</si>
  <si>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</si>
  <si>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</si>
  <si>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</si>
  <si>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</si>
  <si>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</si>
  <si>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</si>
  <si>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</si>
  <si>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</si>
  <si>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</si>
  <si>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</si>
  <si>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</si>
  <si>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</si>
  <si>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</si>
  <si>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</si>
  <si>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</si>
  <si>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</si>
  <si>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</si>
  <si>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</si>
  <si>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</si>
  <si>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</si>
  <si>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</si>
  <si>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</si>
  <si>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</si>
  <si>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</si>
  <si>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</si>
  <si>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</si>
  <si>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</si>
  <si>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</si>
  <si>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</si>
  <si>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</si>
  <si>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</si>
  <si>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</si>
  <si>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</si>
  <si>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</si>
  <si>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</si>
  <si>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</si>
  <si>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Содержание и техническое обслуживание общего имущества многоквартирного дома</t>
  </si>
  <si>
    <t>22.</t>
  </si>
  <si>
    <t>Исполнитель работы (услуги)</t>
  </si>
  <si>
    <t>ООО "Наш Дом Новороссийск"</t>
  </si>
  <si>
    <t>23.</t>
  </si>
  <si>
    <t>Периодичность выполнения работы (услуги)</t>
  </si>
  <si>
    <t>регулярно</t>
  </si>
  <si>
    <t>24.</t>
  </si>
  <si>
    <t>Вывоз твердых бытовых отходов</t>
  </si>
  <si>
    <t>25.</t>
  </si>
  <si>
    <t>ООО "МК Южный"</t>
  </si>
  <si>
    <t>26.</t>
  </si>
  <si>
    <t>ежедневно (по мере накопления)</t>
  </si>
  <si>
    <t>27.</t>
  </si>
  <si>
    <t>Содержание лифтов</t>
  </si>
  <si>
    <t>28.</t>
  </si>
  <si>
    <t>ООО "ОТИС Лифт"</t>
  </si>
  <si>
    <t>29.</t>
  </si>
  <si>
    <t>ежемесячно</t>
  </si>
  <si>
    <t>30.</t>
  </si>
  <si>
    <t>Страхование лифтов (в пользу третьих лиц)</t>
  </si>
  <si>
    <t>31.</t>
  </si>
  <si>
    <t>ООО "Ресо Гарантия"</t>
  </si>
  <si>
    <t>32.</t>
  </si>
  <si>
    <t>ежегодно</t>
  </si>
  <si>
    <t>33.</t>
  </si>
  <si>
    <t>Техническое освидетельствование лифтов</t>
  </si>
  <si>
    <t>34.</t>
  </si>
  <si>
    <t>ООО "ЦЭ и ПБ"</t>
  </si>
  <si>
    <t>35.</t>
  </si>
  <si>
    <t>36.</t>
  </si>
  <si>
    <t>Обслуживание общедомовых приборов учета:</t>
  </si>
  <si>
    <t>37.</t>
  </si>
  <si>
    <t>ИП Ишоев И. С.</t>
  </si>
  <si>
    <t>38.</t>
  </si>
  <si>
    <t>39.</t>
  </si>
  <si>
    <t>Техническое обслуживаниеобщего имущества</t>
  </si>
  <si>
    <t>40.</t>
  </si>
  <si>
    <t>41.</t>
  </si>
  <si>
    <t>ежедневно (по мере необходимости)</t>
  </si>
  <si>
    <t>42.</t>
  </si>
  <si>
    <t>Аварийно-диспетчерское обслуживание</t>
  </si>
  <si>
    <t>43.</t>
  </si>
  <si>
    <t>44.</t>
  </si>
  <si>
    <t>круглосуточно</t>
  </si>
  <si>
    <t>45.</t>
  </si>
  <si>
    <t>Дератизация, Дезинсекция</t>
  </si>
  <si>
    <t>46.</t>
  </si>
  <si>
    <t>ООО «ДезФокс»</t>
  </si>
  <si>
    <t>47.</t>
  </si>
  <si>
    <t>4 раза в год</t>
  </si>
  <si>
    <t>48.</t>
  </si>
  <si>
    <t>Обслуживание индивидуального теплового пункта (ИТП)</t>
  </si>
  <si>
    <t>49.</t>
  </si>
  <si>
    <t>ИП Бондаренко И.В.</t>
  </si>
  <si>
    <t>50.</t>
  </si>
  <si>
    <t>51.</t>
  </si>
  <si>
    <t>Обслуживание домофона</t>
  </si>
  <si>
    <t>52.</t>
  </si>
  <si>
    <t>ИП Колодин В. С.</t>
  </si>
  <si>
    <t>53.</t>
  </si>
  <si>
    <t>54.</t>
  </si>
  <si>
    <t>Обслуживание АСППЗ</t>
  </si>
  <si>
    <t>55.</t>
  </si>
  <si>
    <t>ООО "Южный регион"</t>
  </si>
  <si>
    <t>56.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</si>
  <si>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</si>
  <si>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</si>
  <si>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</si>
  <si>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</si>
  <si>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</si>
  <si>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</si>
  <si>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</si>
  <si>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</si>
  <si>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</si>
  <si>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</si>
  <si>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</si>
  <si>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</si>
  <si>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</si>
  <si>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</si>
  <si>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</si>
  <si>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64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</si>
  <si>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</si>
  <si>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</si>
  <si>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</si>
  <si>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</si>
  <si>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</si>
  <si>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</si>
  <si>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</si>
  <si>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</si>
  <si>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</si>
  <si>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</si>
  <si>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</si>
  <si>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</si>
  <si>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</si>
  <si>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</si>
  <si>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</si>
  <si>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</si>
  <si>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</si>
  <si>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</si>
  <si>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</si>
  <si>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</si>
  <si>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</si>
  <si>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</si>
  <si>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</si>
  <si>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</si>
  <si>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</si>
  <si>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</si>
  <si>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</si>
  <si>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</si>
  <si>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</si>
  <si>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</si>
  <si>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</si>
  <si>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</si>
  <si>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</si>
  <si>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</si>
  <si>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</si>
  <si>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</si>
  <si>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</si>
  <si>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</si>
  <si>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</si>
  <si>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</si>
  <si>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</si>
  <si>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</si>
  <si>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</si>
  <si>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</si>
  <si>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</si>
  <si>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</si>
  <si>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</si>
  <si>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</si>
  <si>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</si>
  <si>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</si>
  <si>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Центральное отопление</t>
  </si>
  <si>
    <t>98.</t>
  </si>
  <si>
    <t>Гкал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</si>
  <si>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</si>
  <si>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</si>
  <si>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</si>
  <si>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</si>
  <si>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</si>
  <si>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</si>
  <si>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</si>
  <si>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</si>
  <si>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</si>
  <si>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Горячее водоснабжение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</si>
  <si>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</si>
  <si>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</si>
  <si>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</si>
  <si>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</si>
  <si>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</si>
  <si>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</si>
  <si>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</si>
  <si>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</si>
  <si>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</si>
  <si>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</si>
  <si>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</si>
  <si>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Информация о наличии претензий по качеству предоставленных коммунальных услуг</t>
  </si>
  <si>
    <t>119.</t>
  </si>
  <si>
    <t>120.</t>
  </si>
  <si>
    <t>121.</t>
  </si>
  <si>
    <t>122.</t>
  </si>
  <si>
    <t>информация о ведении претензионно-исковой работы в отношении потребителей должников</t>
  </si>
  <si>
    <t>123.</t>
  </si>
  <si>
    <t>Направлено претензий потребителям-должникам</t>
  </si>
  <si>
    <t>124.</t>
  </si>
  <si>
    <t>Направлено исковых заявлений</t>
  </si>
  <si>
    <t>125.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</si>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</sst>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0">
    <xf numFmtId="0" fontId="0" fillId="0" borderId="0" xfId="0"/>
    <xf numFmtId="0" fontId="4" fillId="0" borderId="0" xfId="1" applyFont="1" applyFill="1" applyAlignment="1">
      <alignment wrapText="1" shrinkToFit="1"/>
    </xf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4" fontId="1" fillId="0" borderId="0" xfId="1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137"/>
  <sheetViews>
    <sheetView tabSelected="1" workbookViewId="0">
      <selection activeCell="F7" sqref="F7"/>
    </sheetView>
  </sheetViews>
  <sheetFormatPr defaultColWidth="9" defaultRowHeight="14.4" x14ac:dyDescent="0.3"/>
  <cols>
    <col min="1" max="1" width="4.09765625" style="2" customWidth="1"/>
    <col min="2" max="2" width="49.8984375" style="2" bestFit="1" customWidth="1"/>
    <col min="3" max="3" width="7.3984375" style="2" bestFit="1" customWidth="1"/>
    <col min="4" max="4" width="27.3984375" style="2" customWidth="1"/>
    <col min="5" max="5" width="10.8984375" style="2" customWidth="1"/>
    <col min="6" max="248" width="8" style="2" customWidth="1"/>
    <col min="249" max="1019" width="10.69921875" customWidth="1"/>
    <col min="1020" max="1020" width="9" customWidth="1"/>
  </cols>
  <sheetData>
    <row r="1" spans="1:243" ht="42.75" customHeight="1" x14ac:dyDescent="0.3">
      <c r="A1" s="29" t="s">
        <v>0</v>
      </c>
      <c r="B1" s="29"/>
      <c r="C1" s="29"/>
      <c r="D1" s="29"/>
      <c r="E1" s="1"/>
    </row>
    <row r="2" spans="1:243" customFormat="1" ht="28.8" x14ac:dyDescent="0.3">
      <c r="A2" s="3" t="s">
        <v>1</v>
      </c>
      <c r="B2" s="3" t="s">
        <v>2</v>
      </c>
      <c r="C2" s="3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customFormat="1" x14ac:dyDescent="0.3">
      <c r="A3" s="4">
        <v>1</v>
      </c>
      <c r="B3" s="4">
        <v>2</v>
      </c>
      <c r="C3" s="4">
        <v>3</v>
      </c>
      <c r="D3" s="4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customFormat="1" x14ac:dyDescent="0.3">
      <c r="A4" s="5" t="s">
        <v>5</v>
      </c>
      <c r="B4" s="6" t="s">
        <v>6</v>
      </c>
      <c r="C4" s="7" t="s">
        <v>7</v>
      </c>
      <c r="D4" s="8" t="s">
        <v>221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customFormat="1" x14ac:dyDescent="0.3">
      <c r="A5" s="9" t="s">
        <v>8</v>
      </c>
      <c r="B5" s="6" t="s">
        <v>9</v>
      </c>
      <c r="C5" s="7" t="s">
        <v>7</v>
      </c>
      <c r="D5" s="10">
        <v>44197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customFormat="1" x14ac:dyDescent="0.3">
      <c r="A6" s="11" t="s">
        <v>10</v>
      </c>
      <c r="B6" s="6" t="s">
        <v>11</v>
      </c>
      <c r="C6" s="7" t="s">
        <v>7</v>
      </c>
      <c r="D6" s="10">
        <v>44561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customFormat="1" ht="34.5" customHeight="1" x14ac:dyDescent="0.3">
      <c r="A7" s="28" t="s">
        <v>12</v>
      </c>
      <c r="B7" s="28"/>
      <c r="C7" s="28"/>
      <c r="D7" s="2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customFormat="1" x14ac:dyDescent="0.3">
      <c r="A8" s="11" t="s">
        <v>13</v>
      </c>
      <c r="B8" s="6" t="s">
        <v>14</v>
      </c>
      <c r="C8" s="7" t="s">
        <v>15</v>
      </c>
      <c r="D8" s="13">
        <v>53.16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customFormat="1" x14ac:dyDescent="0.3">
      <c r="A9" s="11" t="s">
        <v>16</v>
      </c>
      <c r="B9" s="6" t="s">
        <v>17</v>
      </c>
      <c r="C9" s="7" t="s">
        <v>15</v>
      </c>
      <c r="D9" s="13">
        <v>580631.49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</row>
    <row r="10" spans="1:243" customFormat="1" x14ac:dyDescent="0.3">
      <c r="A10" s="11" t="s">
        <v>18</v>
      </c>
      <c r="B10" s="6" t="s">
        <v>19</v>
      </c>
      <c r="C10" s="7" t="s">
        <v>15</v>
      </c>
      <c r="D10" s="13">
        <f>D9+D8</f>
        <v>580684.65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</row>
    <row r="11" spans="1:243" customFormat="1" ht="28.8" x14ac:dyDescent="0.3">
      <c r="A11" s="11" t="s">
        <v>20</v>
      </c>
      <c r="B11" s="6" t="s">
        <v>21</v>
      </c>
      <c r="C11" s="7" t="s">
        <v>15</v>
      </c>
      <c r="D11" s="13">
        <v>1740555.96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</row>
    <row r="12" spans="1:243" customFormat="1" x14ac:dyDescent="0.3">
      <c r="A12" s="11" t="s">
        <v>22</v>
      </c>
      <c r="B12" s="6" t="s">
        <v>23</v>
      </c>
      <c r="C12" s="7" t="s">
        <v>15</v>
      </c>
      <c r="D12" s="13">
        <f>D11-D14-D13</f>
        <v>1297759.6100000001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</row>
    <row r="13" spans="1:243" customFormat="1" x14ac:dyDescent="0.3">
      <c r="A13" s="11" t="s">
        <v>24</v>
      </c>
      <c r="B13" s="6" t="s">
        <v>25</v>
      </c>
      <c r="C13" s="7" t="s">
        <v>15</v>
      </c>
      <c r="D13" s="13">
        <v>126513.24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</row>
    <row r="14" spans="1:243" customFormat="1" x14ac:dyDescent="0.3">
      <c r="A14" s="9" t="s">
        <v>26</v>
      </c>
      <c r="B14" s="6" t="s">
        <v>27</v>
      </c>
      <c r="C14" s="7" t="s">
        <v>15</v>
      </c>
      <c r="D14" s="13">
        <v>316283.11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</row>
    <row r="15" spans="1:243" customFormat="1" x14ac:dyDescent="0.3">
      <c r="A15" s="9" t="s">
        <v>28</v>
      </c>
      <c r="B15" s="6" t="s">
        <v>29</v>
      </c>
      <c r="C15" s="7" t="s">
        <v>15</v>
      </c>
      <c r="D15" s="14">
        <f>SUM(D16:D20)</f>
        <v>1810780.29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</row>
    <row r="16" spans="1:243" customFormat="1" x14ac:dyDescent="0.3">
      <c r="A16" s="9" t="s">
        <v>30</v>
      </c>
      <c r="B16" s="6" t="s">
        <v>31</v>
      </c>
      <c r="C16" s="15" t="s">
        <v>15</v>
      </c>
      <c r="D16" s="16">
        <v>1699127.6500000001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</row>
    <row r="17" spans="1:243" customFormat="1" x14ac:dyDescent="0.3">
      <c r="A17" s="9" t="s">
        <v>32</v>
      </c>
      <c r="B17" s="6" t="s">
        <v>33</v>
      </c>
      <c r="C17" s="7" t="s">
        <v>15</v>
      </c>
      <c r="D17" s="13">
        <v>111652.64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</row>
    <row r="18" spans="1:243" customFormat="1" x14ac:dyDescent="0.3">
      <c r="A18" s="9" t="s">
        <v>34</v>
      </c>
      <c r="B18" s="6" t="s">
        <v>35</v>
      </c>
      <c r="C18" s="7" t="s">
        <v>15</v>
      </c>
      <c r="D18" s="13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</row>
    <row r="19" spans="1:243" customFormat="1" x14ac:dyDescent="0.3">
      <c r="A19" s="11" t="s">
        <v>36</v>
      </c>
      <c r="B19" s="6" t="s">
        <v>37</v>
      </c>
      <c r="C19" s="7" t="s">
        <v>15</v>
      </c>
      <c r="D19" s="13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</row>
    <row r="20" spans="1:243" customFormat="1" x14ac:dyDescent="0.3">
      <c r="A20" s="11" t="s">
        <v>38</v>
      </c>
      <c r="B20" s="6" t="s">
        <v>39</v>
      </c>
      <c r="C20" s="7" t="s">
        <v>15</v>
      </c>
      <c r="D20" s="13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</row>
    <row r="21" spans="1:243" customFormat="1" x14ac:dyDescent="0.3">
      <c r="A21" s="11" t="s">
        <v>40</v>
      </c>
      <c r="B21" s="6" t="s">
        <v>41</v>
      </c>
      <c r="C21" s="7" t="s">
        <v>15</v>
      </c>
      <c r="D21" s="13">
        <f>D24-D22</f>
        <v>746850.87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</row>
    <row r="22" spans="1:243" customFormat="1" x14ac:dyDescent="0.3">
      <c r="A22" s="9" t="s">
        <v>42</v>
      </c>
      <c r="B22" s="6" t="s">
        <v>43</v>
      </c>
      <c r="C22" s="7" t="s">
        <v>15</v>
      </c>
      <c r="D22" s="13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</row>
    <row r="23" spans="1:243" customFormat="1" x14ac:dyDescent="0.3">
      <c r="A23" s="9" t="s">
        <v>44</v>
      </c>
      <c r="B23" s="6" t="s">
        <v>45</v>
      </c>
      <c r="C23" s="7" t="s">
        <v>15</v>
      </c>
      <c r="D23" s="13">
        <v>0</v>
      </c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</row>
    <row r="24" spans="1:243" customFormat="1" x14ac:dyDescent="0.3">
      <c r="A24" s="9" t="s">
        <v>46</v>
      </c>
      <c r="B24" s="6" t="s">
        <v>47</v>
      </c>
      <c r="C24" s="7" t="s">
        <v>15</v>
      </c>
      <c r="D24" s="13">
        <v>746850.87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</row>
    <row r="25" spans="1:243" customFormat="1" ht="36" customHeight="1" x14ac:dyDescent="0.3">
      <c r="A25" s="28" t="s">
        <v>48</v>
      </c>
      <c r="B25" s="28"/>
      <c r="C25" s="28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</row>
    <row r="26" spans="1:243" customFormat="1" ht="57.6" x14ac:dyDescent="0.3">
      <c r="A26" s="18" t="s">
        <v>49</v>
      </c>
      <c r="B26" s="6" t="s">
        <v>50</v>
      </c>
      <c r="C26" s="12"/>
      <c r="D26" s="7" t="s">
        <v>51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</row>
    <row r="27" spans="1:243" customFormat="1" x14ac:dyDescent="0.3">
      <c r="A27" s="18" t="s">
        <v>52</v>
      </c>
      <c r="B27" s="6" t="s">
        <v>53</v>
      </c>
      <c r="C27" s="12"/>
      <c r="D27" s="7" t="s">
        <v>54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</row>
    <row r="28" spans="1:243" customFormat="1" x14ac:dyDescent="0.3">
      <c r="A28" s="18" t="s">
        <v>55</v>
      </c>
      <c r="B28" s="6" t="s">
        <v>56</v>
      </c>
      <c r="C28" s="12"/>
      <c r="D28" s="7" t="s">
        <v>57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</row>
    <row r="29" spans="1:243" customFormat="1" x14ac:dyDescent="0.3">
      <c r="A29" s="18" t="s">
        <v>58</v>
      </c>
      <c r="B29" s="6" t="s">
        <v>50</v>
      </c>
      <c r="C29" s="12"/>
      <c r="D29" s="7" t="s">
        <v>59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</row>
    <row r="30" spans="1:243" customFormat="1" x14ac:dyDescent="0.3">
      <c r="A30" s="18" t="s">
        <v>60</v>
      </c>
      <c r="B30" s="6" t="s">
        <v>53</v>
      </c>
      <c r="C30" s="12"/>
      <c r="D30" s="7" t="s">
        <v>61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</row>
    <row r="31" spans="1:243" customFormat="1" x14ac:dyDescent="0.3">
      <c r="A31" s="18" t="s">
        <v>62</v>
      </c>
      <c r="B31" s="6" t="s">
        <v>56</v>
      </c>
      <c r="C31" s="12"/>
      <c r="D31" s="7" t="s">
        <v>63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</row>
    <row r="32" spans="1:243" customFormat="1" x14ac:dyDescent="0.3">
      <c r="A32" s="18" t="s">
        <v>64</v>
      </c>
      <c r="B32" s="6" t="s">
        <v>50</v>
      </c>
      <c r="C32" s="12"/>
      <c r="D32" s="7" t="s">
        <v>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</row>
    <row r="33" spans="1:243" customFormat="1" x14ac:dyDescent="0.3">
      <c r="A33" s="18" t="s">
        <v>66</v>
      </c>
      <c r="B33" s="6" t="s">
        <v>53</v>
      </c>
      <c r="C33" s="12"/>
      <c r="D33" s="7" t="s">
        <v>67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</row>
    <row r="34" spans="1:243" customFormat="1" x14ac:dyDescent="0.3">
      <c r="A34" s="18" t="s">
        <v>68</v>
      </c>
      <c r="B34" s="6" t="s">
        <v>56</v>
      </c>
      <c r="C34" s="12"/>
      <c r="D34" s="7" t="s">
        <v>69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</row>
    <row r="35" spans="1:243" customFormat="1" ht="28.8" x14ac:dyDescent="0.3">
      <c r="A35" s="18" t="s">
        <v>70</v>
      </c>
      <c r="B35" s="6" t="s">
        <v>50</v>
      </c>
      <c r="C35" s="12"/>
      <c r="D35" s="7" t="s">
        <v>71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</row>
    <row r="36" spans="1:243" customFormat="1" x14ac:dyDescent="0.3">
      <c r="A36" s="18" t="s">
        <v>72</v>
      </c>
      <c r="B36" s="6" t="s">
        <v>53</v>
      </c>
      <c r="C36" s="12"/>
      <c r="D36" s="7" t="s">
        <v>73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</row>
    <row r="37" spans="1:243" customFormat="1" x14ac:dyDescent="0.3">
      <c r="A37" s="18" t="s">
        <v>74</v>
      </c>
      <c r="B37" s="6" t="s">
        <v>56</v>
      </c>
      <c r="C37" s="12"/>
      <c r="D37" s="7" t="s">
        <v>75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</row>
    <row r="38" spans="1:243" customFormat="1" ht="28.8" x14ac:dyDescent="0.3">
      <c r="A38" s="18" t="s">
        <v>76</v>
      </c>
      <c r="B38" s="6" t="s">
        <v>50</v>
      </c>
      <c r="C38" s="12"/>
      <c r="D38" s="7" t="s">
        <v>77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</row>
    <row r="39" spans="1:243" customFormat="1" x14ac:dyDescent="0.3">
      <c r="A39" s="18" t="s">
        <v>78</v>
      </c>
      <c r="B39" s="6" t="s">
        <v>53</v>
      </c>
      <c r="C39" s="12"/>
      <c r="D39" s="7" t="s">
        <v>79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</row>
    <row r="40" spans="1:243" customFormat="1" x14ac:dyDescent="0.3">
      <c r="A40" s="18" t="s">
        <v>80</v>
      </c>
      <c r="B40" s="6" t="s">
        <v>56</v>
      </c>
      <c r="C40" s="12"/>
      <c r="D40" s="7" t="s">
        <v>75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</row>
    <row r="41" spans="1:243" customFormat="1" ht="28.8" x14ac:dyDescent="0.3">
      <c r="A41" s="18" t="s">
        <v>81</v>
      </c>
      <c r="B41" s="6" t="s">
        <v>50</v>
      </c>
      <c r="C41" s="12"/>
      <c r="D41" s="7" t="s">
        <v>82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</row>
    <row r="42" spans="1:243" customFormat="1" x14ac:dyDescent="0.3">
      <c r="A42" s="18" t="s">
        <v>83</v>
      </c>
      <c r="B42" s="6" t="s">
        <v>53</v>
      </c>
      <c r="C42" s="12"/>
      <c r="D42" s="7" t="s">
        <v>84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</row>
    <row r="43" spans="1:243" customFormat="1" x14ac:dyDescent="0.3">
      <c r="A43" s="18" t="s">
        <v>85</v>
      </c>
      <c r="B43" s="6" t="s">
        <v>56</v>
      </c>
      <c r="C43" s="12"/>
      <c r="D43" s="7" t="s">
        <v>69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</row>
    <row r="44" spans="1:243" customFormat="1" ht="28.8" x14ac:dyDescent="0.3">
      <c r="A44" s="18" t="s">
        <v>86</v>
      </c>
      <c r="B44" s="6" t="s">
        <v>50</v>
      </c>
      <c r="C44" s="12"/>
      <c r="D44" s="7" t="s">
        <v>87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</row>
    <row r="45" spans="1:243" customFormat="1" x14ac:dyDescent="0.3">
      <c r="A45" s="18" t="s">
        <v>88</v>
      </c>
      <c r="B45" s="6" t="s">
        <v>53</v>
      </c>
      <c r="C45" s="12"/>
      <c r="D45" s="7" t="s">
        <v>84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</row>
    <row r="46" spans="1:243" customFormat="1" ht="28.8" x14ac:dyDescent="0.3">
      <c r="A46" s="18" t="s">
        <v>89</v>
      </c>
      <c r="B46" s="6" t="s">
        <v>56</v>
      </c>
      <c r="C46" s="12"/>
      <c r="D46" s="7" t="s">
        <v>90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</row>
    <row r="47" spans="1:243" customFormat="1" ht="28.8" x14ac:dyDescent="0.3">
      <c r="A47" s="18" t="s">
        <v>91</v>
      </c>
      <c r="B47" s="6" t="s">
        <v>50</v>
      </c>
      <c r="C47" s="12"/>
      <c r="D47" s="7" t="s">
        <v>92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</row>
    <row r="48" spans="1:243" customFormat="1" x14ac:dyDescent="0.3">
      <c r="A48" s="18" t="s">
        <v>93</v>
      </c>
      <c r="B48" s="6" t="s">
        <v>53</v>
      </c>
      <c r="C48" s="12"/>
      <c r="D48" s="7" t="s">
        <v>54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</row>
    <row r="49" spans="1:243" customFormat="1" x14ac:dyDescent="0.3">
      <c r="A49" s="18" t="s">
        <v>94</v>
      </c>
      <c r="B49" s="6" t="s">
        <v>56</v>
      </c>
      <c r="C49" s="12"/>
      <c r="D49" s="7" t="s">
        <v>95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</row>
    <row r="50" spans="1:243" customFormat="1" x14ac:dyDescent="0.3">
      <c r="A50" s="18" t="s">
        <v>96</v>
      </c>
      <c r="B50" s="6" t="s">
        <v>50</v>
      </c>
      <c r="C50" s="12"/>
      <c r="D50" s="7" t="s">
        <v>97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</row>
    <row r="51" spans="1:243" customFormat="1" x14ac:dyDescent="0.3">
      <c r="A51" s="18" t="s">
        <v>98</v>
      </c>
      <c r="B51" s="6" t="s">
        <v>53</v>
      </c>
      <c r="C51" s="12"/>
      <c r="D51" s="7" t="s">
        <v>99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</row>
    <row r="52" spans="1:243" customFormat="1" x14ac:dyDescent="0.3">
      <c r="A52" s="18" t="s">
        <v>100</v>
      </c>
      <c r="B52" s="6" t="s">
        <v>56</v>
      </c>
      <c r="C52" s="12"/>
      <c r="D52" s="7" t="s">
        <v>101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</row>
    <row r="53" spans="1:243" customFormat="1" ht="28.8" x14ac:dyDescent="0.3">
      <c r="A53" s="18" t="s">
        <v>102</v>
      </c>
      <c r="B53" s="6" t="s">
        <v>50</v>
      </c>
      <c r="C53" s="12"/>
      <c r="D53" s="7" t="s">
        <v>103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</row>
    <row r="54" spans="1:243" customFormat="1" x14ac:dyDescent="0.3">
      <c r="A54" s="18" t="s">
        <v>104</v>
      </c>
      <c r="B54" s="6" t="s">
        <v>53</v>
      </c>
      <c r="C54" s="12"/>
      <c r="D54" s="7" t="s">
        <v>105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</row>
    <row r="55" spans="1:243" customFormat="1" x14ac:dyDescent="0.3">
      <c r="A55" s="18" t="s">
        <v>106</v>
      </c>
      <c r="B55" s="6" t="s">
        <v>56</v>
      </c>
      <c r="C55" s="12"/>
      <c r="D55" s="7" t="s">
        <v>69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</row>
    <row r="56" spans="1:243" customFormat="1" x14ac:dyDescent="0.3">
      <c r="A56" s="18" t="s">
        <v>107</v>
      </c>
      <c r="B56" s="6" t="s">
        <v>50</v>
      </c>
      <c r="C56" s="12"/>
      <c r="D56" s="7" t="s">
        <v>108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</row>
    <row r="57" spans="1:243" customFormat="1" x14ac:dyDescent="0.3">
      <c r="A57" s="18" t="s">
        <v>109</v>
      </c>
      <c r="B57" s="6" t="s">
        <v>53</v>
      </c>
      <c r="C57" s="12"/>
      <c r="D57" s="7" t="s">
        <v>110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</row>
    <row r="58" spans="1:243" customFormat="1" ht="28.8" x14ac:dyDescent="0.3">
      <c r="A58" s="18" t="s">
        <v>111</v>
      </c>
      <c r="B58" s="6" t="s">
        <v>56</v>
      </c>
      <c r="C58" s="12"/>
      <c r="D58" s="7" t="s">
        <v>90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</row>
    <row r="59" spans="1:243" customFormat="1" x14ac:dyDescent="0.3">
      <c r="A59" s="18" t="s">
        <v>112</v>
      </c>
      <c r="B59" s="6" t="s">
        <v>50</v>
      </c>
      <c r="C59" s="12"/>
      <c r="D59" s="7" t="s">
        <v>113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</row>
    <row r="60" spans="1:243" customFormat="1" x14ac:dyDescent="0.3">
      <c r="A60" s="18" t="s">
        <v>114</v>
      </c>
      <c r="B60" s="6" t="s">
        <v>53</v>
      </c>
      <c r="C60" s="12"/>
      <c r="D60" s="7" t="s">
        <v>115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</row>
    <row r="61" spans="1:243" customFormat="1" x14ac:dyDescent="0.3">
      <c r="A61" s="18" t="s">
        <v>116</v>
      </c>
      <c r="B61" s="6" t="s">
        <v>56</v>
      </c>
      <c r="C61" s="12"/>
      <c r="D61" s="7" t="s">
        <v>69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</row>
    <row r="62" spans="1:243" customFormat="1" x14ac:dyDescent="0.3">
      <c r="A62" s="28" t="s">
        <v>117</v>
      </c>
      <c r="B62" s="28"/>
      <c r="C62" s="28"/>
      <c r="D62" s="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</row>
    <row r="63" spans="1:243" customFormat="1" x14ac:dyDescent="0.3">
      <c r="A63" s="9" t="s">
        <v>118</v>
      </c>
      <c r="B63" s="6" t="s">
        <v>119</v>
      </c>
      <c r="C63" s="7" t="s">
        <v>120</v>
      </c>
      <c r="D63" s="19">
        <v>153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</row>
    <row r="64" spans="1:243" customFormat="1" x14ac:dyDescent="0.3">
      <c r="A64" s="9" t="s">
        <v>121</v>
      </c>
      <c r="B64" s="6" t="s">
        <v>122</v>
      </c>
      <c r="C64" s="7" t="s">
        <v>120</v>
      </c>
      <c r="D64" s="19">
        <v>122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</row>
    <row r="65" spans="1:243" customFormat="1" x14ac:dyDescent="0.3">
      <c r="A65" s="9" t="s">
        <v>123</v>
      </c>
      <c r="B65" s="6" t="s">
        <v>124</v>
      </c>
      <c r="C65" s="7" t="s">
        <v>120</v>
      </c>
      <c r="D65" s="19">
        <f>D63-D64</f>
        <v>31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</row>
    <row r="66" spans="1:243" customFormat="1" x14ac:dyDescent="0.3">
      <c r="A66" s="9" t="s">
        <v>125</v>
      </c>
      <c r="B66" s="6" t="s">
        <v>126</v>
      </c>
      <c r="C66" s="7" t="s">
        <v>15</v>
      </c>
      <c r="D66" s="13">
        <v>48229.01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</row>
    <row r="67" spans="1:243" customFormat="1" x14ac:dyDescent="0.3">
      <c r="A67" s="28" t="s">
        <v>127</v>
      </c>
      <c r="B67" s="28"/>
      <c r="C67" s="28"/>
      <c r="D67" s="2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</row>
    <row r="68" spans="1:243" customFormat="1" ht="28.8" x14ac:dyDescent="0.3">
      <c r="A68" s="9" t="s">
        <v>128</v>
      </c>
      <c r="B68" s="6" t="s">
        <v>129</v>
      </c>
      <c r="C68" s="7" t="s">
        <v>15</v>
      </c>
      <c r="D68" s="13">
        <v>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</row>
    <row r="69" spans="1:243" customFormat="1" x14ac:dyDescent="0.3">
      <c r="A69" s="9" t="s">
        <v>130</v>
      </c>
      <c r="B69" s="6" t="s">
        <v>17</v>
      </c>
      <c r="C69" s="7" t="s">
        <v>15</v>
      </c>
      <c r="D69" s="20">
        <v>94408.16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</row>
    <row r="70" spans="1:243" customFormat="1" x14ac:dyDescent="0.3">
      <c r="A70" s="9" t="s">
        <v>131</v>
      </c>
      <c r="B70" s="6" t="s">
        <v>19</v>
      </c>
      <c r="C70" s="7" t="s">
        <v>15</v>
      </c>
      <c r="D70" s="20">
        <v>94408.16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</row>
    <row r="71" spans="1:243" customFormat="1" x14ac:dyDescent="0.3">
      <c r="A71" s="9" t="s">
        <v>132</v>
      </c>
      <c r="B71" s="6" t="s">
        <v>43</v>
      </c>
      <c r="C71" s="7" t="s">
        <v>15</v>
      </c>
      <c r="D71" s="14">
        <v>2439.36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</row>
    <row r="72" spans="1:243" customFormat="1" x14ac:dyDescent="0.3">
      <c r="A72" s="9" t="s">
        <v>133</v>
      </c>
      <c r="B72" s="6" t="s">
        <v>45</v>
      </c>
      <c r="C72" s="15" t="s">
        <v>15</v>
      </c>
      <c r="D72" s="21">
        <f>D73-D71</f>
        <v>53861.04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</row>
    <row r="73" spans="1:243" customFormat="1" x14ac:dyDescent="0.3">
      <c r="A73" s="9" t="s">
        <v>134</v>
      </c>
      <c r="B73" s="6" t="s">
        <v>47</v>
      </c>
      <c r="C73" s="7" t="s">
        <v>15</v>
      </c>
      <c r="D73" s="22">
        <v>56300.4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</row>
    <row r="74" spans="1:243" customFormat="1" x14ac:dyDescent="0.3">
      <c r="A74" s="28" t="s">
        <v>135</v>
      </c>
      <c r="B74" s="28"/>
      <c r="C74" s="28"/>
      <c r="D74" s="2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</row>
    <row r="75" spans="1:243" customFormat="1" x14ac:dyDescent="0.3">
      <c r="A75" s="9" t="s">
        <v>136</v>
      </c>
      <c r="B75" s="6" t="s">
        <v>137</v>
      </c>
      <c r="C75" s="7" t="s">
        <v>7</v>
      </c>
      <c r="D75" s="23" t="s">
        <v>138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</row>
    <row r="76" spans="1:243" customFormat="1" x14ac:dyDescent="0.3">
      <c r="A76" s="9" t="s">
        <v>139</v>
      </c>
      <c r="B76" s="6" t="s">
        <v>140</v>
      </c>
      <c r="C76" s="7" t="s">
        <v>7</v>
      </c>
      <c r="D76" s="10" t="s">
        <v>141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</row>
    <row r="77" spans="1:243" customFormat="1" x14ac:dyDescent="0.3">
      <c r="A77" s="9" t="s">
        <v>142</v>
      </c>
      <c r="B77" s="6" t="s">
        <v>143</v>
      </c>
      <c r="C77" s="7" t="s">
        <v>144</v>
      </c>
      <c r="D77" s="13">
        <f>135352.55+4487.99</f>
        <v>139840.53999999998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</row>
    <row r="78" spans="1:243" customFormat="1" x14ac:dyDescent="0.3">
      <c r="A78" s="9" t="s">
        <v>145</v>
      </c>
      <c r="B78" s="6" t="s">
        <v>146</v>
      </c>
      <c r="C78" s="7" t="s">
        <v>15</v>
      </c>
      <c r="D78" s="13">
        <v>460705.51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</row>
    <row r="79" spans="1:243" customFormat="1" x14ac:dyDescent="0.3">
      <c r="A79" s="9" t="s">
        <v>147</v>
      </c>
      <c r="B79" s="6" t="s">
        <v>148</v>
      </c>
      <c r="C79" s="7" t="s">
        <v>15</v>
      </c>
      <c r="D79" s="13">
        <v>455530.17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</row>
    <row r="80" spans="1:243" customFormat="1" x14ac:dyDescent="0.3">
      <c r="A80" s="5" t="s">
        <v>149</v>
      </c>
      <c r="B80" s="24" t="s">
        <v>150</v>
      </c>
      <c r="C80" s="7" t="s">
        <v>15</v>
      </c>
      <c r="D80" s="13">
        <v>50264.23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</row>
    <row r="81" spans="1:4" ht="28.8" x14ac:dyDescent="0.3">
      <c r="A81" s="9" t="s">
        <v>151</v>
      </c>
      <c r="B81" s="6" t="s">
        <v>152</v>
      </c>
      <c r="C81" s="7" t="s">
        <v>15</v>
      </c>
      <c r="D81" s="20">
        <f>D78</f>
        <v>460705.51</v>
      </c>
    </row>
    <row r="82" spans="1:4" ht="28.8" x14ac:dyDescent="0.3">
      <c r="A82" s="9" t="s">
        <v>153</v>
      </c>
      <c r="B82" s="6" t="s">
        <v>154</v>
      </c>
      <c r="C82" s="7" t="s">
        <v>15</v>
      </c>
      <c r="D82" s="13">
        <f>D79</f>
        <v>455530.17</v>
      </c>
    </row>
    <row r="83" spans="1:4" ht="28.8" x14ac:dyDescent="0.3">
      <c r="A83" s="9" t="s">
        <v>155</v>
      </c>
      <c r="B83" s="6" t="s">
        <v>156</v>
      </c>
      <c r="C83" s="7" t="s">
        <v>15</v>
      </c>
      <c r="D83" s="13">
        <f>D80</f>
        <v>50264.23</v>
      </c>
    </row>
    <row r="84" spans="1:4" ht="28.8" x14ac:dyDescent="0.3">
      <c r="A84" s="9" t="s">
        <v>157</v>
      </c>
      <c r="B84" s="6" t="s">
        <v>158</v>
      </c>
      <c r="C84" s="7" t="s">
        <v>15</v>
      </c>
      <c r="D84" s="13">
        <f>D83*0.07</f>
        <v>3518.4961000000008</v>
      </c>
    </row>
    <row r="85" spans="1:4" x14ac:dyDescent="0.3">
      <c r="A85" s="9" t="s">
        <v>159</v>
      </c>
      <c r="B85" s="6" t="s">
        <v>137</v>
      </c>
      <c r="C85" s="7" t="s">
        <v>7</v>
      </c>
      <c r="D85" s="23" t="s">
        <v>160</v>
      </c>
    </row>
    <row r="86" spans="1:4" x14ac:dyDescent="0.3">
      <c r="A86" s="9" t="s">
        <v>161</v>
      </c>
      <c r="B86" s="6" t="s">
        <v>140</v>
      </c>
      <c r="C86" s="7" t="s">
        <v>7</v>
      </c>
      <c r="D86" s="10" t="s">
        <v>162</v>
      </c>
    </row>
    <row r="87" spans="1:4" x14ac:dyDescent="0.3">
      <c r="A87" s="9" t="s">
        <v>163</v>
      </c>
      <c r="B87" s="6" t="s">
        <v>143</v>
      </c>
      <c r="C87" s="7" t="s">
        <v>144</v>
      </c>
      <c r="D87" s="13">
        <f>4818.22+162.89</f>
        <v>4981.1100000000006</v>
      </c>
    </row>
    <row r="88" spans="1:4" x14ac:dyDescent="0.3">
      <c r="A88" s="9" t="s">
        <v>164</v>
      </c>
      <c r="B88" s="6" t="s">
        <v>146</v>
      </c>
      <c r="C88" s="7" t="s">
        <v>15</v>
      </c>
      <c r="D88" s="13">
        <v>280410.84999999998</v>
      </c>
    </row>
    <row r="89" spans="1:4" x14ac:dyDescent="0.3">
      <c r="A89" s="9" t="s">
        <v>165</v>
      </c>
      <c r="B89" s="6" t="s">
        <v>148</v>
      </c>
      <c r="C89" s="7" t="s">
        <v>15</v>
      </c>
      <c r="D89" s="13">
        <v>212498.49</v>
      </c>
    </row>
    <row r="90" spans="1:4" x14ac:dyDescent="0.3">
      <c r="A90" s="5" t="s">
        <v>166</v>
      </c>
      <c r="B90" s="24" t="s">
        <v>150</v>
      </c>
      <c r="C90" s="7" t="s">
        <v>15</v>
      </c>
      <c r="D90" s="13">
        <v>38305.440000000002</v>
      </c>
    </row>
    <row r="91" spans="1:4" ht="28.8" x14ac:dyDescent="0.3">
      <c r="A91" s="9" t="s">
        <v>167</v>
      </c>
      <c r="B91" s="6" t="s">
        <v>152</v>
      </c>
      <c r="C91" s="7" t="s">
        <v>15</v>
      </c>
      <c r="D91" s="13">
        <f>D88</f>
        <v>280410.84999999998</v>
      </c>
    </row>
    <row r="92" spans="1:4" ht="28.8" x14ac:dyDescent="0.3">
      <c r="A92" s="9" t="s">
        <v>168</v>
      </c>
      <c r="B92" s="6" t="s">
        <v>154</v>
      </c>
      <c r="C92" s="7" t="s">
        <v>15</v>
      </c>
      <c r="D92" s="13">
        <f>D89</f>
        <v>212498.49</v>
      </c>
    </row>
    <row r="93" spans="1:4" ht="28.8" x14ac:dyDescent="0.3">
      <c r="A93" s="9" t="s">
        <v>169</v>
      </c>
      <c r="B93" s="6" t="s">
        <v>156</v>
      </c>
      <c r="C93" s="7" t="s">
        <v>15</v>
      </c>
      <c r="D93" s="13">
        <f>D90</f>
        <v>38305.440000000002</v>
      </c>
    </row>
    <row r="94" spans="1:4" ht="28.8" x14ac:dyDescent="0.3">
      <c r="A94" s="9" t="s">
        <v>170</v>
      </c>
      <c r="B94" s="6" t="s">
        <v>158</v>
      </c>
      <c r="C94" s="7" t="s">
        <v>15</v>
      </c>
      <c r="D94" s="13">
        <v>0</v>
      </c>
    </row>
    <row r="95" spans="1:4" x14ac:dyDescent="0.3">
      <c r="A95" s="9" t="s">
        <v>171</v>
      </c>
      <c r="B95" s="6" t="s">
        <v>137</v>
      </c>
      <c r="C95" s="7" t="s">
        <v>7</v>
      </c>
      <c r="D95" s="23" t="s">
        <v>172</v>
      </c>
    </row>
    <row r="96" spans="1:4" x14ac:dyDescent="0.3">
      <c r="A96" s="9" t="s">
        <v>173</v>
      </c>
      <c r="B96" s="6" t="s">
        <v>140</v>
      </c>
      <c r="C96" s="7" t="s">
        <v>7</v>
      </c>
      <c r="D96" s="10" t="s">
        <v>162</v>
      </c>
    </row>
    <row r="97" spans="1:4" x14ac:dyDescent="0.3">
      <c r="A97" s="9" t="s">
        <v>174</v>
      </c>
      <c r="B97" s="6" t="s">
        <v>143</v>
      </c>
      <c r="C97" s="7" t="s">
        <v>144</v>
      </c>
      <c r="D97" s="13">
        <f>D87+D117</f>
        <v>7437.25</v>
      </c>
    </row>
    <row r="98" spans="1:4" x14ac:dyDescent="0.3">
      <c r="A98" s="9" t="s">
        <v>175</v>
      </c>
      <c r="B98" s="6" t="s">
        <v>146</v>
      </c>
      <c r="C98" s="7" t="s">
        <v>15</v>
      </c>
      <c r="D98" s="13">
        <v>109591.7</v>
      </c>
    </row>
    <row r="99" spans="1:4" x14ac:dyDescent="0.3">
      <c r="A99" s="9" t="s">
        <v>176</v>
      </c>
      <c r="B99" s="6" t="s">
        <v>148</v>
      </c>
      <c r="C99" s="7" t="s">
        <v>15</v>
      </c>
      <c r="D99" s="13">
        <v>117578.09</v>
      </c>
    </row>
    <row r="100" spans="1:4" x14ac:dyDescent="0.3">
      <c r="A100" s="5" t="s">
        <v>177</v>
      </c>
      <c r="B100" s="24" t="s">
        <v>150</v>
      </c>
      <c r="C100" s="7" t="s">
        <v>15</v>
      </c>
      <c r="D100" s="13">
        <v>1479.04</v>
      </c>
    </row>
    <row r="101" spans="1:4" ht="28.8" x14ac:dyDescent="0.3">
      <c r="A101" s="9" t="s">
        <v>178</v>
      </c>
      <c r="B101" s="6" t="s">
        <v>152</v>
      </c>
      <c r="C101" s="7" t="s">
        <v>15</v>
      </c>
      <c r="D101" s="13">
        <f>99291.93+971.39*1.18</f>
        <v>100438.17019999999</v>
      </c>
    </row>
    <row r="102" spans="1:4" ht="28.8" x14ac:dyDescent="0.3">
      <c r="A102" s="9" t="s">
        <v>179</v>
      </c>
      <c r="B102" s="6" t="s">
        <v>154</v>
      </c>
      <c r="C102" s="7" t="s">
        <v>15</v>
      </c>
      <c r="D102" s="13">
        <f>D99</f>
        <v>117578.09</v>
      </c>
    </row>
    <row r="103" spans="1:4" ht="28.8" x14ac:dyDescent="0.3">
      <c r="A103" s="9" t="s">
        <v>180</v>
      </c>
      <c r="B103" s="6" t="s">
        <v>156</v>
      </c>
      <c r="C103" s="7" t="s">
        <v>15</v>
      </c>
      <c r="D103" s="13">
        <f>D100</f>
        <v>1479.04</v>
      </c>
    </row>
    <row r="104" spans="1:4" ht="28.8" x14ac:dyDescent="0.3">
      <c r="A104" s="9" t="s">
        <v>181</v>
      </c>
      <c r="B104" s="6" t="s">
        <v>158</v>
      </c>
      <c r="C104" s="7" t="s">
        <v>15</v>
      </c>
      <c r="D104" s="13">
        <v>0</v>
      </c>
    </row>
    <row r="105" spans="1:4" x14ac:dyDescent="0.3">
      <c r="A105" s="9" t="s">
        <v>182</v>
      </c>
      <c r="B105" s="6" t="s">
        <v>137</v>
      </c>
      <c r="C105" s="7" t="s">
        <v>7</v>
      </c>
      <c r="D105" s="23" t="s">
        <v>183</v>
      </c>
    </row>
    <row r="106" spans="1:4" x14ac:dyDescent="0.3">
      <c r="A106" s="9" t="s">
        <v>184</v>
      </c>
      <c r="B106" s="6" t="s">
        <v>140</v>
      </c>
      <c r="C106" s="7" t="s">
        <v>7</v>
      </c>
      <c r="D106" s="10" t="s">
        <v>185</v>
      </c>
    </row>
    <row r="107" spans="1:4" x14ac:dyDescent="0.3">
      <c r="A107" s="9" t="s">
        <v>186</v>
      </c>
      <c r="B107" s="6" t="s">
        <v>143</v>
      </c>
      <c r="C107" s="7" t="s">
        <v>144</v>
      </c>
      <c r="D107" s="13">
        <f>280.4+14.13</f>
        <v>294.52999999999997</v>
      </c>
    </row>
    <row r="108" spans="1:4" x14ac:dyDescent="0.3">
      <c r="A108" s="9" t="s">
        <v>187</v>
      </c>
      <c r="B108" s="6" t="s">
        <v>146</v>
      </c>
      <c r="C108" s="7" t="s">
        <v>15</v>
      </c>
      <c r="D108" s="13">
        <v>764709.64</v>
      </c>
    </row>
    <row r="109" spans="1:4" x14ac:dyDescent="0.3">
      <c r="A109" s="9" t="s">
        <v>188</v>
      </c>
      <c r="B109" s="6" t="s">
        <v>148</v>
      </c>
      <c r="C109" s="7" t="s">
        <v>15</v>
      </c>
      <c r="D109" s="13">
        <v>671975.77</v>
      </c>
    </row>
    <row r="110" spans="1:4" x14ac:dyDescent="0.3">
      <c r="A110" s="5" t="s">
        <v>189</v>
      </c>
      <c r="B110" s="24" t="s">
        <v>150</v>
      </c>
      <c r="C110" s="7" t="s">
        <v>15</v>
      </c>
      <c r="D110" s="13">
        <v>246662.58</v>
      </c>
    </row>
    <row r="111" spans="1:4" ht="28.8" x14ac:dyDescent="0.3">
      <c r="A111" s="9" t="s">
        <v>190</v>
      </c>
      <c r="B111" s="6" t="s">
        <v>152</v>
      </c>
      <c r="C111" s="7" t="s">
        <v>15</v>
      </c>
      <c r="D111" s="13">
        <f>D108</f>
        <v>764709.64</v>
      </c>
    </row>
    <row r="112" spans="1:4" ht="28.8" x14ac:dyDescent="0.3">
      <c r="A112" s="9" t="s">
        <v>191</v>
      </c>
      <c r="B112" s="6" t="s">
        <v>154</v>
      </c>
      <c r="C112" s="7" t="s">
        <v>15</v>
      </c>
      <c r="D112" s="13">
        <f>D109</f>
        <v>671975.77</v>
      </c>
    </row>
    <row r="113" spans="1:4" ht="28.8" x14ac:dyDescent="0.3">
      <c r="A113" s="9" t="s">
        <v>192</v>
      </c>
      <c r="B113" s="6" t="s">
        <v>156</v>
      </c>
      <c r="C113" s="7" t="s">
        <v>15</v>
      </c>
      <c r="D113" s="13">
        <f>D110</f>
        <v>246662.58</v>
      </c>
    </row>
    <row r="114" spans="1:4" ht="28.8" x14ac:dyDescent="0.3">
      <c r="A114" s="9" t="s">
        <v>193</v>
      </c>
      <c r="B114" s="6" t="s">
        <v>158</v>
      </c>
      <c r="C114" s="7" t="s">
        <v>15</v>
      </c>
      <c r="D114" s="13">
        <v>0</v>
      </c>
    </row>
    <row r="115" spans="1:4" x14ac:dyDescent="0.3">
      <c r="A115" s="9" t="s">
        <v>194</v>
      </c>
      <c r="B115" s="6" t="s">
        <v>137</v>
      </c>
      <c r="C115" s="7" t="s">
        <v>7</v>
      </c>
      <c r="D115" s="23" t="s">
        <v>195</v>
      </c>
    </row>
    <row r="116" spans="1:4" x14ac:dyDescent="0.3">
      <c r="A116" s="9" t="s">
        <v>196</v>
      </c>
      <c r="B116" s="6" t="s">
        <v>140</v>
      </c>
      <c r="C116" s="7" t="s">
        <v>7</v>
      </c>
      <c r="D116" s="10" t="s">
        <v>162</v>
      </c>
    </row>
    <row r="117" spans="1:4" x14ac:dyDescent="0.3">
      <c r="A117" s="9" t="s">
        <v>197</v>
      </c>
      <c r="B117" s="6" t="s">
        <v>143</v>
      </c>
      <c r="C117" s="7" t="s">
        <v>144</v>
      </c>
      <c r="D117" s="13">
        <f>2445.23+10.91</f>
        <v>2456.14</v>
      </c>
    </row>
    <row r="118" spans="1:4" x14ac:dyDescent="0.3">
      <c r="A118" s="9" t="s">
        <v>198</v>
      </c>
      <c r="B118" s="6" t="s">
        <v>140</v>
      </c>
      <c r="C118" s="7" t="s">
        <v>7</v>
      </c>
      <c r="D118" s="10" t="s">
        <v>185</v>
      </c>
    </row>
    <row r="119" spans="1:4" x14ac:dyDescent="0.3">
      <c r="A119" s="9" t="s">
        <v>199</v>
      </c>
      <c r="B119" s="6" t="s">
        <v>143</v>
      </c>
      <c r="C119" s="7" t="s">
        <v>144</v>
      </c>
      <c r="D119" s="13">
        <f>134.19+0.72</f>
        <v>134.91</v>
      </c>
    </row>
    <row r="120" spans="1:4" x14ac:dyDescent="0.3">
      <c r="A120" s="9" t="s">
        <v>200</v>
      </c>
      <c r="B120" s="6" t="s">
        <v>146</v>
      </c>
      <c r="C120" s="7" t="s">
        <v>15</v>
      </c>
      <c r="D120" s="13">
        <f>107402.77+350374.54</f>
        <v>457777.31</v>
      </c>
    </row>
    <row r="121" spans="1:4" x14ac:dyDescent="0.3">
      <c r="A121" s="9" t="s">
        <v>201</v>
      </c>
      <c r="B121" s="6" t="s">
        <v>148</v>
      </c>
      <c r="C121" s="7" t="s">
        <v>15</v>
      </c>
      <c r="D121" s="13">
        <f>95627.39+262797.06</f>
        <v>358424.45</v>
      </c>
    </row>
    <row r="122" spans="1:4" x14ac:dyDescent="0.3">
      <c r="A122" s="9" t="s">
        <v>202</v>
      </c>
      <c r="B122" s="24" t="s">
        <v>150</v>
      </c>
      <c r="C122" s="7" t="s">
        <v>15</v>
      </c>
      <c r="D122" s="13">
        <f>21150.26+62465.76</f>
        <v>83616.02</v>
      </c>
    </row>
    <row r="123" spans="1:4" ht="28.8" x14ac:dyDescent="0.3">
      <c r="A123" s="9" t="s">
        <v>203</v>
      </c>
      <c r="B123" s="6" t="s">
        <v>152</v>
      </c>
      <c r="C123" s="7" t="s">
        <v>15</v>
      </c>
      <c r="D123" s="13">
        <f>D120</f>
        <v>457777.31</v>
      </c>
    </row>
    <row r="124" spans="1:4" ht="28.8" x14ac:dyDescent="0.3">
      <c r="A124" s="9" t="s">
        <v>204</v>
      </c>
      <c r="B124" s="6" t="s">
        <v>154</v>
      </c>
      <c r="C124" s="7" t="s">
        <v>15</v>
      </c>
      <c r="D124" s="13">
        <f>D121</f>
        <v>358424.45</v>
      </c>
    </row>
    <row r="125" spans="1:4" ht="28.8" x14ac:dyDescent="0.3">
      <c r="A125" s="9" t="s">
        <v>205</v>
      </c>
      <c r="B125" s="6" t="s">
        <v>156</v>
      </c>
      <c r="C125" s="7" t="s">
        <v>15</v>
      </c>
      <c r="D125" s="13">
        <f>D122</f>
        <v>83616.02</v>
      </c>
    </row>
    <row r="126" spans="1:4" ht="28.8" x14ac:dyDescent="0.3">
      <c r="A126" s="9" t="s">
        <v>206</v>
      </c>
      <c r="B126" s="6" t="s">
        <v>158</v>
      </c>
      <c r="C126" s="7" t="s">
        <v>15</v>
      </c>
      <c r="D126" s="13">
        <v>0</v>
      </c>
    </row>
    <row r="127" spans="1:4" x14ac:dyDescent="0.3">
      <c r="A127" s="28" t="s">
        <v>207</v>
      </c>
      <c r="B127" s="28"/>
      <c r="C127" s="28"/>
      <c r="D127" s="28"/>
    </row>
    <row r="128" spans="1:4" x14ac:dyDescent="0.3">
      <c r="A128" s="9" t="s">
        <v>208</v>
      </c>
      <c r="B128" s="6" t="s">
        <v>119</v>
      </c>
      <c r="C128" s="7" t="s">
        <v>120</v>
      </c>
      <c r="D128" s="25">
        <v>15</v>
      </c>
    </row>
    <row r="129" spans="1:4" x14ac:dyDescent="0.3">
      <c r="A129" s="9" t="s">
        <v>209</v>
      </c>
      <c r="B129" s="6" t="s">
        <v>122</v>
      </c>
      <c r="C129" s="7" t="s">
        <v>120</v>
      </c>
      <c r="D129" s="25">
        <v>15</v>
      </c>
    </row>
    <row r="130" spans="1:4" x14ac:dyDescent="0.3">
      <c r="A130" s="9" t="s">
        <v>210</v>
      </c>
      <c r="B130" s="6" t="s">
        <v>124</v>
      </c>
      <c r="C130" s="7" t="s">
        <v>120</v>
      </c>
      <c r="D130" s="25">
        <v>0</v>
      </c>
    </row>
    <row r="131" spans="1:4" x14ac:dyDescent="0.3">
      <c r="A131" s="5" t="s">
        <v>211</v>
      </c>
      <c r="B131" s="6" t="s">
        <v>126</v>
      </c>
      <c r="C131" s="7" t="s">
        <v>15</v>
      </c>
      <c r="D131" s="13">
        <f>-101715.32+9741.61-10808.2</f>
        <v>-102781.91</v>
      </c>
    </row>
    <row r="132" spans="1:4" x14ac:dyDescent="0.3">
      <c r="A132" s="28" t="s">
        <v>212</v>
      </c>
      <c r="B132" s="28"/>
      <c r="C132" s="28"/>
      <c r="D132" s="28"/>
    </row>
    <row r="133" spans="1:4" x14ac:dyDescent="0.3">
      <c r="A133" s="9" t="s">
        <v>213</v>
      </c>
      <c r="B133" s="6" t="s">
        <v>214</v>
      </c>
      <c r="C133" s="7" t="s">
        <v>120</v>
      </c>
      <c r="D133" s="26">
        <v>53</v>
      </c>
    </row>
    <row r="134" spans="1:4" x14ac:dyDescent="0.3">
      <c r="A134" s="5" t="s">
        <v>215</v>
      </c>
      <c r="B134" s="6" t="s">
        <v>216</v>
      </c>
      <c r="C134" s="7" t="s">
        <v>120</v>
      </c>
      <c r="D134" s="26">
        <v>7</v>
      </c>
    </row>
    <row r="135" spans="1:4" ht="28.8" x14ac:dyDescent="0.3">
      <c r="A135" s="9" t="s">
        <v>217</v>
      </c>
      <c r="B135" s="6" t="s">
        <v>218</v>
      </c>
      <c r="C135" s="7" t="s">
        <v>15</v>
      </c>
      <c r="D135" s="13">
        <f>201195.47/4</f>
        <v>50298.8675</v>
      </c>
    </row>
    <row r="137" spans="1:4" x14ac:dyDescent="0.3">
      <c r="A137" s="2" t="s">
        <v>219</v>
      </c>
      <c r="D137" s="27" t="s">
        <v>220</v>
      </c>
    </row>
  </sheetData>
  <mergeCells count="8">
    <mergeCell ref="A127:D127"/>
    <mergeCell ref="A132:D132"/>
    <mergeCell ref="A1:D1"/>
    <mergeCell ref="A7:D7"/>
    <mergeCell ref="A25:D25"/>
    <mergeCell ref="A62:D62"/>
    <mergeCell ref="A67:D67"/>
    <mergeCell ref="A74:D74"/>
  </mergeCells>
  <pageMargins left="0.39370078740157505" right="0.39370078740157505" top="0.39370078740157405" bottom="0.39370078740157405" header="0.19685039370078702" footer="0.19685039370078702"/>
  <pageSetup paperSize="0" scale="95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2022-04-13T15:05:34Z</dcterms:modified>
</cp:coreProperties>
</file>